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Web Documents\"/>
    </mc:Choice>
  </mc:AlternateContent>
  <bookViews>
    <workbookView xWindow="0" yWindow="0" windowWidth="17930" windowHeight="9600" activeTab="1"/>
  </bookViews>
  <sheets>
    <sheet name="Sheet1" sheetId="1" r:id="rId1"/>
    <sheet name="fiscal year" sheetId="3" r:id="rId2"/>
    <sheet name="Sheet2" sheetId="2" r:id="rId3"/>
  </sheets>
  <definedNames>
    <definedName name="_xlnm.Print_Area" localSheetId="1">'fiscal year'!$A$1:$N$15</definedName>
    <definedName name="_xlnm.Print_Area" localSheetId="0">Sheet1!$A$1:$G$14</definedName>
    <definedName name="_xlnm.Print_Titles" localSheetId="1">'fiscal year'!$1:$5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3" l="1"/>
  <c r="K6" i="3"/>
  <c r="F6" i="3"/>
  <c r="M10" i="3" l="1"/>
  <c r="M9" i="3"/>
  <c r="M8" i="3"/>
  <c r="M7" i="3"/>
  <c r="Q7" i="3"/>
  <c r="K7" i="3"/>
  <c r="M6" i="3"/>
  <c r="L11" i="3"/>
  <c r="K11" i="3" l="1"/>
  <c r="M11" i="3"/>
  <c r="H11" i="3"/>
  <c r="F11" i="3"/>
  <c r="G10" i="3"/>
  <c r="D11" i="3"/>
  <c r="I10" i="3" l="1"/>
  <c r="N10" i="3"/>
  <c r="E6" i="3"/>
  <c r="E11" i="3" s="1"/>
  <c r="G9" i="3" l="1"/>
  <c r="N9" i="3" s="1"/>
  <c r="G8" i="3"/>
  <c r="N8" i="3" s="1"/>
  <c r="G6" i="3"/>
  <c r="N6" i="3" s="1"/>
  <c r="I9" i="3"/>
  <c r="I8" i="3"/>
  <c r="I6" i="3" l="1"/>
  <c r="G7" i="3"/>
  <c r="N7" i="3" s="1"/>
  <c r="F10" i="1"/>
  <c r="E10" i="1"/>
  <c r="D10" i="1"/>
  <c r="G9" i="1"/>
  <c r="G8" i="1"/>
  <c r="G7" i="1"/>
  <c r="G10" i="1" s="1"/>
  <c r="G6" i="1"/>
  <c r="I7" i="3" l="1"/>
  <c r="I11" i="3" s="1"/>
  <c r="N11" i="3"/>
  <c r="G11" i="3"/>
</calcChain>
</file>

<file path=xl/sharedStrings.xml><?xml version="1.0" encoding="utf-8"?>
<sst xmlns="http://schemas.openxmlformats.org/spreadsheetml/2006/main" count="57" uniqueCount="33">
  <si>
    <t>Funding Agency</t>
  </si>
  <si>
    <t>Name of Fund</t>
  </si>
  <si>
    <t>Use of Fund</t>
  </si>
  <si>
    <t>Award Amount</t>
  </si>
  <si>
    <t>Remaining Balance</t>
  </si>
  <si>
    <t>U.S. Department of Education</t>
  </si>
  <si>
    <t>Higher Education Emergency Relief Fund - Student Aid</t>
  </si>
  <si>
    <t xml:space="preserve">No less than 50 percent of the Student Funds is to provide Emergency Financial Aid Grants to students to help cover expenses related to the disruption of campus operations due to coronavirus, including eligible expenses under a student's cost of attendance, such as course materials, technology, health care, childcare, food, and housing. The funds shall not be used for any purpose other than the direct payment of grants to students for their expenses related to the disruption of campus operations due to coronavirus.  </t>
  </si>
  <si>
    <t>Higher Education Emergency Relief Fund - Institutions</t>
  </si>
  <si>
    <t>Institutional funds can be used to expand our remote learning programs, build our IT capacity to support such programs, and train faculty and staff to operate effectively in a remote learning environment. Funds can also be used to expand support for your students with the most significant financial needs arising from the coronavirus pandemic, including eligible expenses under a student's cost of attendance, such as course materials, technology, health care, childcare, food, and housing.</t>
  </si>
  <si>
    <t>Higher Education Emergency Relief Fund - Strengthening Institutions Program (SIP)</t>
  </si>
  <si>
    <t xml:space="preserve">SIP funds can be used for grants to students for any component of the student's cost of attendance, including tuition, course materials, and technology. Funds can also be used to defray institutional expenses, which may include lost revenue, reimbursement for expenses already incurred, technology costs associated with the transition to distance education, faculty and staff training, and payroll. </t>
  </si>
  <si>
    <t>PA Department of Education</t>
  </si>
  <si>
    <t>Governor's Emergency Education Relief (GEER)</t>
  </si>
  <si>
    <t>GEER funds can be used toward the safe reopening of schools in light of COVID-19 including but are not limited to, the purchasing of protective equipment, hand sanitizer/cleaning products; equipment or technology to take classrooms online; installation of barriers or other protective devices in buildings; or to purchase health apps to assist in contact tracing and monitoring of student symptoms.</t>
  </si>
  <si>
    <t>Expenditures To Date</t>
  </si>
  <si>
    <t>Encumbrances</t>
  </si>
  <si>
    <t>Note: Allocated GEER Funds have not been received.  We are waiting for the application to open up in eGrants.</t>
  </si>
  <si>
    <t>CARES Grant Status</t>
  </si>
  <si>
    <t>Total</t>
  </si>
  <si>
    <t>September 21, 2020</t>
  </si>
  <si>
    <t>FY 2020</t>
  </si>
  <si>
    <t>Higher Education Emergency Relief Fund - Institutions (61096)</t>
  </si>
  <si>
    <t>Higher Education Emergency Relief Fund - Student Aid (34305, 34306 SEOG)</t>
  </si>
  <si>
    <t>Allegheny County</t>
  </si>
  <si>
    <t>Amount Drawn and Received</t>
  </si>
  <si>
    <t>FY 2021</t>
  </si>
  <si>
    <t>Expenses</t>
  </si>
  <si>
    <t>Expenses To Date</t>
  </si>
  <si>
    <t>October 26, 2020</t>
  </si>
  <si>
    <t>CARES County Funding(61095)</t>
  </si>
  <si>
    <t>Amount Available to Draw (Expenses - Total Drawn)</t>
  </si>
  <si>
    <t>Funds can be used in accordance with Section 5001 of the CARES Act limited by the County for the following types of expenditures: Expenses for disinfecting public areas or public facilities; expenses for public safety measures related to ensuring safe in-person learning experience, such as the cost of personal protective equipment for students attending in-person classes; cost to provide COVID-19 testing and contact tracing; cost related to quarantining individuals; expenses to facilitate distance learning in connection with school closings to enable compliance with COVID-19 health precautions.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</si>
</sst>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3" x14ac:knownFonts="1">
    <font>
      <sz val="11"/>
      <color theme="1"/>
      <name val="Times New Roman"/>
      <family val="2"/>
    </font>
    <font>
      <b/>
      <sz val="11"/>
      <color theme="1"/>
      <name val="Times New Roman"/>
      <family val="1"/>
    </font>
    <font>
      <sz val="11"/>
      <color theme="1"/>
      <name val="Times New Roman"/>
      <family val="1"/>
    </font>
  </fonts>
  <fills count="3">
    <fill>
      <patternFill patternType="none"/>
    </fill>
    <fill>
      <patternFill patternType="gray125"/>
    </fill>
    <fill>
      <patternFill patternType="solid">
        <fgColor rgb="FFFFFF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5">
    <xf numFmtId="0" fontId="0" fillId="0" borderId="0" xfId="0"/>
    <xf numFmtId="0" fontId="2" fillId="0" borderId="4" xfId="0" applyFont="1" applyBorder="1" applyAlignment="1">
      <alignment vertical="center" wrapText="1"/>
    </xf>
    <xf numFmtId="8" fontId="2" fillId="0" borderId="4" xfId="0" applyNumberFormat="1" applyFont="1" applyBorder="1" applyAlignment="1">
      <alignment vertical="center"/>
    </xf>
    <xf numFmtId="8" fontId="2" fillId="0" borderId="4" xfId="0" applyNumberFormat="1" applyFont="1" applyBorder="1" applyAlignment="1">
      <alignment vertical="center" wrapText="1"/>
    </xf>
    <xf numFmtId="0" fontId="2" fillId="0" borderId="3"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0" fillId="0" borderId="0" xfId="0" applyAlignment="1">
      <alignment horizontal="center"/>
    </xf>
    <xf numFmtId="0" fontId="2" fillId="0" borderId="0" xfId="0" applyFont="1" applyFill="1" applyBorder="1" applyAlignment="1">
      <alignment vertical="center"/>
    </xf>
    <xf numFmtId="0" fontId="1" fillId="0" borderId="0" xfId="0" applyFont="1"/>
    <xf numFmtId="15" fontId="1" fillId="0" borderId="0" xfId="0" quotePrefix="1" applyNumberFormat="1" applyFont="1"/>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39" fontId="2" fillId="0" borderId="4" xfId="0" applyNumberFormat="1" applyFont="1" applyBorder="1" applyAlignment="1">
      <alignment vertical="center"/>
    </xf>
    <xf numFmtId="39" fontId="2" fillId="0" borderId="4" xfId="0" applyNumberFormat="1" applyFont="1" applyBorder="1" applyAlignment="1">
      <alignment vertical="center" wrapText="1"/>
    </xf>
    <xf numFmtId="39" fontId="0" fillId="0" borderId="0" xfId="0" applyNumberFormat="1"/>
    <xf numFmtId="39" fontId="2" fillId="2" borderId="4" xfId="0" applyNumberFormat="1" applyFont="1" applyFill="1" applyBorder="1" applyAlignment="1">
      <alignment vertical="center"/>
    </xf>
    <xf numFmtId="0" fontId="1" fillId="0" borderId="1" xfId="0" applyFont="1" applyBorder="1" applyAlignment="1">
      <alignment horizontal="center" vertical="center" wrapText="1"/>
    </xf>
    <xf numFmtId="39" fontId="2" fillId="0" borderId="3" xfId="0" applyNumberFormat="1" applyFont="1" applyBorder="1" applyAlignment="1">
      <alignment vertical="center" wrapText="1"/>
    </xf>
    <xf numFmtId="39" fontId="2" fillId="2" borderId="3" xfId="0" applyNumberFormat="1" applyFont="1" applyFill="1" applyBorder="1" applyAlignment="1">
      <alignment vertical="center"/>
    </xf>
    <xf numFmtId="0" fontId="2" fillId="0" borderId="4" xfId="0" quotePrefix="1" applyFont="1" applyBorder="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91" zoomScaleNormal="91" workbookViewId="0">
      <pane xSplit="2" ySplit="5" topLeftCell="C6" activePane="bottomRight" state="frozen"/>
      <selection pane="topRight" activeCell="C1" sqref="C1"/>
      <selection pane="bottomLeft" activeCell="A6" sqref="A6"/>
      <selection pane="bottomRight" activeCell="A2" sqref="A2"/>
    </sheetView>
  </sheetViews>
  <sheetFormatPr defaultRowHeight="14" x14ac:dyDescent="0.3"/>
  <cols>
    <col min="1" max="1" width="14.54296875" customWidth="1"/>
    <col min="2" max="2" width="17.1796875" customWidth="1"/>
    <col min="3" max="3" width="35.453125" customWidth="1"/>
    <col min="4" max="7" width="16" customWidth="1"/>
  </cols>
  <sheetData>
    <row r="1" spans="1:7" x14ac:dyDescent="0.3">
      <c r="A1" s="10" t="s">
        <v>18</v>
      </c>
    </row>
    <row r="2" spans="1:7" x14ac:dyDescent="0.3">
      <c r="A2" s="11" t="s">
        <v>20</v>
      </c>
    </row>
    <row r="4" spans="1:7" ht="14.5" thickBot="1" x14ac:dyDescent="0.35"/>
    <row r="5" spans="1:7" s="8" customFormat="1" ht="28.5" thickBot="1" x14ac:dyDescent="0.35">
      <c r="A5" s="5" t="s">
        <v>0</v>
      </c>
      <c r="B5" s="6" t="s">
        <v>1</v>
      </c>
      <c r="C5" s="6" t="s">
        <v>2</v>
      </c>
      <c r="D5" s="7" t="s">
        <v>3</v>
      </c>
      <c r="E5" s="6" t="s">
        <v>15</v>
      </c>
      <c r="F5" s="6" t="s">
        <v>16</v>
      </c>
      <c r="G5" s="6" t="s">
        <v>4</v>
      </c>
    </row>
    <row r="6" spans="1:7" ht="196.5" thickBot="1" x14ac:dyDescent="0.35">
      <c r="A6" s="4" t="s">
        <v>5</v>
      </c>
      <c r="B6" s="1" t="s">
        <v>6</v>
      </c>
      <c r="C6" s="1" t="s">
        <v>7</v>
      </c>
      <c r="D6" s="2">
        <v>3993740</v>
      </c>
      <c r="E6" s="3">
        <v>3533252</v>
      </c>
      <c r="F6" s="3">
        <v>0</v>
      </c>
      <c r="G6" s="3">
        <f>+D6-E6-F6</f>
        <v>460488</v>
      </c>
    </row>
    <row r="7" spans="1:7" ht="182.5" thickBot="1" x14ac:dyDescent="0.35">
      <c r="A7" s="4" t="s">
        <v>5</v>
      </c>
      <c r="B7" s="1" t="s">
        <v>8</v>
      </c>
      <c r="C7" s="1" t="s">
        <v>9</v>
      </c>
      <c r="D7" s="2">
        <v>3993739</v>
      </c>
      <c r="E7" s="3">
        <v>2187654.87</v>
      </c>
      <c r="F7" s="3">
        <v>609344.46</v>
      </c>
      <c r="G7" s="3">
        <f>+D7-E7-F7</f>
        <v>1196739.67</v>
      </c>
    </row>
    <row r="8" spans="1:7" ht="163.4" customHeight="1" thickBot="1" x14ac:dyDescent="0.35">
      <c r="A8" s="4" t="s">
        <v>5</v>
      </c>
      <c r="B8" s="1" t="s">
        <v>10</v>
      </c>
      <c r="C8" s="1" t="s">
        <v>11</v>
      </c>
      <c r="D8" s="2">
        <v>398263</v>
      </c>
      <c r="E8" s="3">
        <v>0</v>
      </c>
      <c r="F8" s="3">
        <v>0</v>
      </c>
      <c r="G8" s="3">
        <f>+D8-E8-F8</f>
        <v>398263</v>
      </c>
    </row>
    <row r="9" spans="1:7" ht="163.4" customHeight="1" thickBot="1" x14ac:dyDescent="0.35">
      <c r="A9" s="4" t="s">
        <v>12</v>
      </c>
      <c r="B9" s="1" t="s">
        <v>13</v>
      </c>
      <c r="C9" s="1" t="s">
        <v>14</v>
      </c>
      <c r="D9" s="2">
        <v>615330</v>
      </c>
      <c r="E9" s="3">
        <v>0</v>
      </c>
      <c r="F9" s="3">
        <v>0</v>
      </c>
      <c r="G9" s="3">
        <f>+D9-E9-F9</f>
        <v>615330</v>
      </c>
    </row>
    <row r="10" spans="1:7" ht="69.650000000000006" customHeight="1" thickBot="1" x14ac:dyDescent="0.35">
      <c r="A10" s="4"/>
      <c r="B10" s="1"/>
      <c r="C10" s="1" t="s">
        <v>19</v>
      </c>
      <c r="D10" s="2">
        <f>SUM(D6:D9)</f>
        <v>9001072</v>
      </c>
      <c r="E10" s="2">
        <f t="shared" ref="E10:G10" si="0">SUM(E6:E9)</f>
        <v>5720906.8700000001</v>
      </c>
      <c r="F10" s="2">
        <f t="shared" si="0"/>
        <v>609344.46</v>
      </c>
      <c r="G10" s="2">
        <f t="shared" si="0"/>
        <v>2670820.67</v>
      </c>
    </row>
    <row r="14" spans="1:7" x14ac:dyDescent="0.3">
      <c r="A14" s="9" t="s">
        <v>17</v>
      </c>
    </row>
  </sheetData>
  <pageMargins left="0.35" right="0.31" top="0.51" bottom="0.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zoomScale="91" zoomScaleNormal="91" workbookViewId="0">
      <pane xSplit="2" ySplit="5" topLeftCell="C6" activePane="bottomRight" state="frozen"/>
      <selection pane="topRight" activeCell="C1" sqref="C1"/>
      <selection pane="bottomLeft" activeCell="A6" sqref="A6"/>
      <selection pane="bottomRight" activeCell="A6" sqref="A6"/>
    </sheetView>
  </sheetViews>
  <sheetFormatPr defaultRowHeight="14" x14ac:dyDescent="0.3"/>
  <cols>
    <col min="1" max="1" width="14.54296875" customWidth="1"/>
    <col min="2" max="2" width="17.1796875" customWidth="1"/>
    <col min="3" max="3" width="35.453125" customWidth="1"/>
    <col min="4" max="4" width="14.7265625" customWidth="1"/>
    <col min="5" max="8" width="14.26953125" customWidth="1"/>
    <col min="9" max="9" width="13.7265625" customWidth="1"/>
    <col min="10" max="10" width="5.26953125" customWidth="1"/>
    <col min="11" max="13" width="13.453125" customWidth="1"/>
    <col min="14" max="14" width="12.7265625" customWidth="1"/>
  </cols>
  <sheetData>
    <row r="1" spans="1:17" x14ac:dyDescent="0.3">
      <c r="A1" s="10" t="s">
        <v>18</v>
      </c>
    </row>
    <row r="2" spans="1:17" x14ac:dyDescent="0.3">
      <c r="A2" s="11" t="s">
        <v>29</v>
      </c>
    </row>
    <row r="3" spans="1:17" ht="14.5" thickBot="1" x14ac:dyDescent="0.35">
      <c r="E3" s="16"/>
    </row>
    <row r="4" spans="1:17" ht="14.5" thickBot="1" x14ac:dyDescent="0.35">
      <c r="E4" s="22" t="s">
        <v>27</v>
      </c>
      <c r="F4" s="23"/>
      <c r="G4" s="24"/>
      <c r="K4" s="22" t="s">
        <v>25</v>
      </c>
      <c r="L4" s="23"/>
      <c r="M4" s="24"/>
    </row>
    <row r="5" spans="1:17" s="8" customFormat="1" ht="81.650000000000006" customHeight="1" thickBot="1" x14ac:dyDescent="0.35">
      <c r="A5" s="5" t="s">
        <v>0</v>
      </c>
      <c r="B5" s="6" t="s">
        <v>1</v>
      </c>
      <c r="C5" s="6" t="s">
        <v>2</v>
      </c>
      <c r="D5" s="6" t="s">
        <v>3</v>
      </c>
      <c r="E5" s="18" t="s">
        <v>21</v>
      </c>
      <c r="F5" s="18" t="s">
        <v>26</v>
      </c>
      <c r="G5" s="6" t="s">
        <v>28</v>
      </c>
      <c r="H5" s="6" t="s">
        <v>16</v>
      </c>
      <c r="I5" s="6" t="s">
        <v>4</v>
      </c>
      <c r="K5" s="18" t="s">
        <v>21</v>
      </c>
      <c r="L5" s="18" t="s">
        <v>26</v>
      </c>
      <c r="M5" s="18" t="s">
        <v>19</v>
      </c>
      <c r="N5" s="6" t="s">
        <v>31</v>
      </c>
    </row>
    <row r="6" spans="1:17" ht="196.5" thickBot="1" x14ac:dyDescent="0.35">
      <c r="A6" s="4" t="s">
        <v>5</v>
      </c>
      <c r="B6" s="1" t="s">
        <v>23</v>
      </c>
      <c r="C6" s="1" t="s">
        <v>7</v>
      </c>
      <c r="D6" s="14">
        <v>3993740</v>
      </c>
      <c r="E6" s="15">
        <f>3274500+106750</f>
        <v>3381250</v>
      </c>
      <c r="F6" s="15">
        <f>500+611990</f>
        <v>612490</v>
      </c>
      <c r="G6" s="15">
        <f>+E6+F6</f>
        <v>3993740</v>
      </c>
      <c r="H6" s="15">
        <v>0</v>
      </c>
      <c r="I6" s="15">
        <f>+D6-G6-H6</f>
        <v>0</v>
      </c>
      <c r="J6" s="16"/>
      <c r="K6" s="19">
        <f>3274500+106750</f>
        <v>3381250</v>
      </c>
      <c r="L6" s="19">
        <f>500+611990</f>
        <v>612490</v>
      </c>
      <c r="M6" s="19">
        <f>+K6+L6</f>
        <v>3993740</v>
      </c>
      <c r="N6" s="15">
        <f>+G6-M6</f>
        <v>0</v>
      </c>
    </row>
    <row r="7" spans="1:17" ht="182.5" thickBot="1" x14ac:dyDescent="0.35">
      <c r="A7" s="4" t="s">
        <v>5</v>
      </c>
      <c r="B7" s="1" t="s">
        <v>22</v>
      </c>
      <c r="C7" s="1" t="s">
        <v>9</v>
      </c>
      <c r="D7" s="14">
        <v>3993739</v>
      </c>
      <c r="E7" s="15">
        <v>713578.12</v>
      </c>
      <c r="F7" s="15">
        <v>2131764.17</v>
      </c>
      <c r="G7" s="15">
        <f t="shared" ref="G7:G9" si="0">+E7+F7</f>
        <v>2845342.29</v>
      </c>
      <c r="H7" s="15">
        <v>138944.64000000001</v>
      </c>
      <c r="I7" s="15">
        <f>+D7-G7-H7</f>
        <v>1009452.07</v>
      </c>
      <c r="J7" s="16"/>
      <c r="K7" s="19">
        <f>713578.12</f>
        <v>713578.12</v>
      </c>
      <c r="L7" s="19">
        <v>2131688.84</v>
      </c>
      <c r="M7" s="19">
        <f t="shared" ref="M7:M10" si="1">+K7+L7</f>
        <v>2845266.96</v>
      </c>
      <c r="N7" s="15">
        <f>+G7-M7</f>
        <v>75.330000000074506</v>
      </c>
      <c r="Q7">
        <f>150000+1920693.77-2070693.77</f>
        <v>0</v>
      </c>
    </row>
    <row r="8" spans="1:17" ht="163.4" customHeight="1" thickBot="1" x14ac:dyDescent="0.35">
      <c r="A8" s="4" t="s">
        <v>5</v>
      </c>
      <c r="B8" s="1" t="s">
        <v>10</v>
      </c>
      <c r="C8" s="1" t="s">
        <v>11</v>
      </c>
      <c r="D8" s="14">
        <v>398263</v>
      </c>
      <c r="E8" s="15">
        <v>0</v>
      </c>
      <c r="F8" s="15">
        <v>0</v>
      </c>
      <c r="G8" s="15">
        <f t="shared" si="0"/>
        <v>0</v>
      </c>
      <c r="H8" s="15">
        <v>0</v>
      </c>
      <c r="I8" s="15">
        <f>+D8-G8-H8</f>
        <v>398263</v>
      </c>
      <c r="J8" s="16"/>
      <c r="K8" s="19"/>
      <c r="L8" s="19"/>
      <c r="M8" s="19">
        <f t="shared" si="1"/>
        <v>0</v>
      </c>
      <c r="N8" s="15">
        <f>+G8-M8</f>
        <v>0</v>
      </c>
    </row>
    <row r="9" spans="1:17" ht="163.4" customHeight="1" thickBot="1" x14ac:dyDescent="0.35">
      <c r="A9" s="4" t="s">
        <v>12</v>
      </c>
      <c r="B9" s="1" t="s">
        <v>13</v>
      </c>
      <c r="C9" s="1" t="s">
        <v>14</v>
      </c>
      <c r="D9" s="14">
        <v>615330</v>
      </c>
      <c r="E9" s="15">
        <v>0</v>
      </c>
      <c r="F9" s="15">
        <v>0</v>
      </c>
      <c r="G9" s="15">
        <f t="shared" si="0"/>
        <v>0</v>
      </c>
      <c r="H9" s="15">
        <v>0</v>
      </c>
      <c r="I9" s="15">
        <f>+D9-G9-H9</f>
        <v>615330</v>
      </c>
      <c r="J9" s="16"/>
      <c r="K9" s="19"/>
      <c r="L9" s="19"/>
      <c r="M9" s="19">
        <f t="shared" si="1"/>
        <v>0</v>
      </c>
      <c r="N9" s="15">
        <f>+G9-M9</f>
        <v>0</v>
      </c>
    </row>
    <row r="10" spans="1:17" ht="237.65" customHeight="1" thickBot="1" x14ac:dyDescent="0.35">
      <c r="A10" s="4" t="s">
        <v>24</v>
      </c>
      <c r="B10" s="21" t="s">
        <v>30</v>
      </c>
      <c r="C10" s="1" t="s">
        <v>32</v>
      </c>
      <c r="D10" s="14">
        <v>3740000</v>
      </c>
      <c r="E10" s="15">
        <v>0</v>
      </c>
      <c r="F10" s="15">
        <v>0</v>
      </c>
      <c r="G10" s="15">
        <f t="shared" ref="G10" si="2">+E10+F10</f>
        <v>0</v>
      </c>
      <c r="H10" s="15">
        <v>99535.99</v>
      </c>
      <c r="I10" s="15">
        <f>+D10-G10-H10</f>
        <v>3640464.01</v>
      </c>
      <c r="J10" s="16"/>
      <c r="K10" s="19"/>
      <c r="L10" s="19"/>
      <c r="M10" s="19">
        <f t="shared" si="1"/>
        <v>0</v>
      </c>
      <c r="N10" s="15">
        <f>+G10-M10</f>
        <v>0</v>
      </c>
    </row>
    <row r="11" spans="1:17" ht="69.650000000000006" customHeight="1" thickBot="1" x14ac:dyDescent="0.35">
      <c r="A11" s="12"/>
      <c r="B11" s="13"/>
      <c r="C11" s="13" t="s">
        <v>19</v>
      </c>
      <c r="D11" s="17">
        <f t="shared" ref="D11:I11" si="3">SUM(D6:D10)</f>
        <v>12741072</v>
      </c>
      <c r="E11" s="17">
        <f t="shared" si="3"/>
        <v>4094828.12</v>
      </c>
      <c r="F11" s="17">
        <f t="shared" si="3"/>
        <v>2744254.17</v>
      </c>
      <c r="G11" s="17">
        <f t="shared" si="3"/>
        <v>6839082.29</v>
      </c>
      <c r="H11" s="17">
        <f t="shared" si="3"/>
        <v>238480.63</v>
      </c>
      <c r="I11" s="17">
        <f t="shared" si="3"/>
        <v>5663509.0800000001</v>
      </c>
      <c r="J11" s="16"/>
      <c r="K11" s="20">
        <f t="shared" ref="K11:L11" si="4">SUM(K6:K10)</f>
        <v>4094828.12</v>
      </c>
      <c r="L11" s="20">
        <f t="shared" si="4"/>
        <v>2744178.84</v>
      </c>
      <c r="M11" s="20">
        <f>SUM(M6:M10)</f>
        <v>6839006.96</v>
      </c>
      <c r="N11" s="17">
        <f>SUM(N6:N10)</f>
        <v>75.330000000074506</v>
      </c>
    </row>
    <row r="15" spans="1:17" x14ac:dyDescent="0.3">
      <c r="A15" s="9" t="s">
        <v>17</v>
      </c>
    </row>
  </sheetData>
  <mergeCells count="2">
    <mergeCell ref="K4:M4"/>
    <mergeCell ref="E4:G4"/>
  </mergeCells>
  <pageMargins left="0.35" right="0.31" top="0.51" bottom="0.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1" sqref="B21"/>
    </sheetView>
  </sheetViews>
  <sheetFormatPr defaultRowHeight="1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66E2040940414C84336875EDA986D1" ma:contentTypeVersion="24" ma:contentTypeDescription="Create a new document." ma:contentTypeScope="" ma:versionID="28e47c18dd40f89566310f581bb43e14">
  <xsd:schema xmlns:xsd="http://www.w3.org/2001/XMLSchema" xmlns:xs="http://www.w3.org/2001/XMLSchema" xmlns:p="http://schemas.microsoft.com/office/2006/metadata/properties" xmlns:ns2="5aa6ca64-7114-49e8-aafd-ca5873c0a3a4" xmlns:ns3="e34da353-6cd7-4d81-8381-66f9c483692f" targetNamespace="http://schemas.microsoft.com/office/2006/metadata/properties" ma:root="true" ma:fieldsID="b723828b5572d8ec5ea4fd1987df1fc5" ns2:_="" ns3:_="">
    <xsd:import namespace="5aa6ca64-7114-49e8-aafd-ca5873c0a3a4"/>
    <xsd:import namespace="e34da353-6cd7-4d81-8381-66f9c48369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ProjectCompleted" minOccurs="0"/>
                <xsd:element ref="ns2:Team_x0020_Members" minOccurs="0"/>
                <xsd:element ref="ns2:TemplateTypes"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a6ca64-7114-49e8-aafd-ca5873c0a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ProjectCompleted" ma:index="15" nillable="true" ma:displayName="Project Completed" ma:format="Dropdown" ma:internalName="ProjectCompleted">
      <xsd:simpleType>
        <xsd:restriction base="dms:Text">
          <xsd:maxLength value="255"/>
        </xsd:restriction>
      </xsd:simpleType>
    </xsd:element>
    <xsd:element name="Team_x0020_Members" ma:index="16" nillable="true" ma:displayName="Team Members" ma:list="UserInfo" ma:SharePointGroup="0" ma:internalName="Team_x0020_Memb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emplateTypes" ma:index="17" nillable="true" ma:displayName="Template Types" ma:format="Dropdown" ma:internalName="TemplateTypes">
      <xsd:simpleType>
        <xsd:restriction base="dms:Choice">
          <xsd:enumeration value="Main Page"/>
          <xsd:enumeration value="Secondary Page"/>
          <xsd:enumeration value="Sub Page"/>
        </xsd:restrictio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285bca3-d37a-4ac0-8dc8-e49ab50342e9" ma:termSetId="09814cd3-568e-fe90-9814-8d621ff8fb84" ma:anchorId="fba54fb3-c3e1-fe81-a776-ca4b69148c4d" ma:open="true" ma:isKeyword="false">
      <xsd:complexType>
        <xsd:sequence>
          <xsd:element ref="pc:Terms" minOccurs="0" maxOccurs="1"/>
        </xsd:sequence>
      </xsd:complexType>
    </xsd:element>
    <xsd:element name="Note" ma:index="27" nillable="true" ma:displayName="Note" ma:format="Dropdown" ma:internalName="Not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4da353-6cd7-4d81-8381-66f9c483692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21b79ee-2efa-40eb-bb66-8936fac151ad}" ma:internalName="TaxCatchAll" ma:showField="CatchAllData" ma:web="e34da353-6cd7-4d81-8381-66f9c4836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a6ca64-7114-49e8-aafd-ca5873c0a3a4">
      <Terms xmlns="http://schemas.microsoft.com/office/infopath/2007/PartnerControls"/>
    </lcf76f155ced4ddcb4097134ff3c332f>
    <TaxCatchAll xmlns="e34da353-6cd7-4d81-8381-66f9c483692f" xsi:nil="true"/>
    <Team_x0020_Members xmlns="5aa6ca64-7114-49e8-aafd-ca5873c0a3a4">
      <UserInfo>
        <DisplayName/>
        <AccountId xsi:nil="true"/>
        <AccountType/>
      </UserInfo>
    </Team_x0020_Members>
    <Note xmlns="5aa6ca64-7114-49e8-aafd-ca5873c0a3a4" xsi:nil="true"/>
    <ProjectCompleted xmlns="5aa6ca64-7114-49e8-aafd-ca5873c0a3a4" xsi:nil="true"/>
    <TemplateTypes xmlns="5aa6ca64-7114-49e8-aafd-ca5873c0a3a4" xsi:nil="true"/>
  </documentManagement>
</p:properties>
</file>

<file path=customXml/itemProps1.xml><?xml version="1.0" encoding="utf-8"?>
<ds:datastoreItem xmlns:ds="http://schemas.openxmlformats.org/officeDocument/2006/customXml" ds:itemID="{CBA1EA64-D165-4B3D-AEBF-D94BCDDC0110}"/>
</file>

<file path=customXml/itemProps2.xml><?xml version="1.0" encoding="utf-8"?>
<ds:datastoreItem xmlns:ds="http://schemas.openxmlformats.org/officeDocument/2006/customXml" ds:itemID="{FDFD4109-F5C1-4887-A28C-3B02BD6FC40E}"/>
</file>

<file path=customXml/itemProps3.xml><?xml version="1.0" encoding="utf-8"?>
<ds:datastoreItem xmlns:ds="http://schemas.openxmlformats.org/officeDocument/2006/customXml" ds:itemID="{581F7EAA-38C1-4DCC-B666-B52A7BAA2C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fiscal year</vt:lpstr>
      <vt:lpstr>Sheet2</vt:lpstr>
      <vt:lpstr>'fiscal year'!Print_Area</vt:lpstr>
      <vt:lpstr>Sheet1!Print_Area</vt:lpstr>
      <vt:lpstr>'fiscal year'!Print_Titles</vt:lpstr>
    </vt:vector>
  </TitlesOfParts>
  <Company>CCAC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Flynn, James</dc:creator>
  <cp:lastModifiedBy>Kirker, Janine M.</cp:lastModifiedBy>
  <cp:lastPrinted>2020-10-26T17:24:51Z</cp:lastPrinted>
  <dcterms:created xsi:type="dcterms:W3CDTF">2020-08-26T18:20:45Z</dcterms:created>
  <dcterms:modified xsi:type="dcterms:W3CDTF">2020-11-03T13:43:57Z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0x010100D366E2040940414C84336875EDA986D1</vt:lpwstr>
  </property>
</Properties>
</file>